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СНТ Владыкино\Документы СНТ\2022-2023\"/>
    </mc:Choice>
  </mc:AlternateContent>
  <bookViews>
    <workbookView xWindow="0" yWindow="0" windowWidth="19103" windowHeight="10485"/>
  </bookViews>
  <sheets>
    <sheet name="Лист1" sheetId="1" r:id="rId1"/>
    <sheet name="Лист2" sheetId="2" r:id="rId2"/>
  </sheets>
  <calcPr calcId="162913"/>
</workbook>
</file>

<file path=xl/calcChain.xml><?xml version="1.0" encoding="utf-8"?>
<calcChain xmlns="http://schemas.openxmlformats.org/spreadsheetml/2006/main">
  <c r="Q33" i="2" l="1"/>
  <c r="P33" i="2"/>
  <c r="O33" i="2"/>
  <c r="N33" i="2"/>
  <c r="M33" i="2"/>
  <c r="L33" i="2"/>
  <c r="K33" i="2"/>
  <c r="J33" i="2"/>
  <c r="I33" i="2"/>
  <c r="H33" i="2"/>
  <c r="G33" i="2"/>
  <c r="F33" i="2"/>
  <c r="C33" i="2"/>
  <c r="E32" i="2"/>
  <c r="D32" i="2"/>
  <c r="E31" i="2"/>
  <c r="D31" i="2"/>
  <c r="D30" i="2"/>
  <c r="E29" i="2"/>
  <c r="D29" i="2"/>
  <c r="E28" i="2"/>
  <c r="D28" i="2"/>
  <c r="E27" i="2"/>
  <c r="D27" i="2"/>
  <c r="E25" i="2"/>
  <c r="D25" i="2"/>
  <c r="E24" i="2"/>
  <c r="D24" i="2"/>
  <c r="E23" i="2"/>
  <c r="D23" i="2"/>
  <c r="E22" i="2"/>
  <c r="D22" i="2"/>
  <c r="E20" i="2"/>
  <c r="D20" i="2"/>
  <c r="E19" i="2"/>
  <c r="D19" i="2"/>
  <c r="E18" i="2"/>
  <c r="D18" i="2"/>
  <c r="E16" i="2"/>
  <c r="D16" i="2"/>
  <c r="E15" i="2"/>
  <c r="D15" i="2"/>
  <c r="E14" i="2"/>
  <c r="D14" i="2"/>
  <c r="E13" i="2"/>
  <c r="D13" i="2"/>
  <c r="E12" i="2"/>
  <c r="D12" i="2"/>
  <c r="E9" i="2"/>
  <c r="D9" i="2"/>
  <c r="E7" i="2"/>
  <c r="D7" i="2"/>
  <c r="E6" i="2"/>
  <c r="D6" i="2"/>
  <c r="E5" i="2"/>
  <c r="D5" i="2"/>
  <c r="E4" i="2"/>
  <c r="E33" i="2" s="1"/>
  <c r="D4" i="2"/>
  <c r="D33" i="2" s="1"/>
  <c r="D16" i="1"/>
  <c r="C16" i="1"/>
  <c r="B15" i="1"/>
  <c r="B14" i="1"/>
  <c r="B13" i="1"/>
  <c r="B12" i="1"/>
  <c r="B11" i="1"/>
  <c r="B10" i="1"/>
  <c r="B9" i="1"/>
  <c r="B8" i="1"/>
  <c r="B7" i="1"/>
  <c r="B6" i="1"/>
  <c r="B5" i="1"/>
</calcChain>
</file>

<file path=xl/sharedStrings.xml><?xml version="1.0" encoding="utf-8"?>
<sst xmlns="http://schemas.openxmlformats.org/spreadsheetml/2006/main" count="93" uniqueCount="81">
  <si>
    <t>Движение средств по банку</t>
  </si>
  <si>
    <t>входящий остаток</t>
  </si>
  <si>
    <t>расход</t>
  </si>
  <si>
    <t>приход</t>
  </si>
  <si>
    <t>исходящий остаток</t>
  </si>
  <si>
    <t>на 01.06.2022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</si>
  <si>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</si>
  <si>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</si>
  <si>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</si>
  <si>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</si>
  <si>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</si>
  <si>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</si>
  <si>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</si>
  <si>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</si>
  <si>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</si>
  <si>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</si>
  <si>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</si>
  <si>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</si>
  <si>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Сумма:</t>
  </si>
  <si>
    <t>№ п/п</t>
  </si>
  <si>
    <t>Наименование статей</t>
  </si>
  <si>
    <t>Годовая сумма</t>
  </si>
  <si>
    <t>на 1 сотку</t>
  </si>
  <si>
    <t>потрачено в сумме</t>
  </si>
  <si>
    <t>Осуществление расчетов по договорам:</t>
  </si>
  <si>
    <t>1.1.</t>
  </si>
  <si>
    <t>Взносы в АСТ "Бель"</t>
  </si>
  <si>
    <t>1.2.</t>
  </si>
  <si>
    <t>Вывоз ТБО по договору</t>
  </si>
  <si>
    <t>1.3.</t>
  </si>
  <si>
    <t>Освещение СНТ общее</t>
  </si>
  <si>
    <t>1.4.</t>
  </si>
  <si>
    <t>Услуги банка по обслуживанию расчетного счета</t>
  </si>
  <si>
    <t>Налоги:</t>
  </si>
  <si>
    <t>2.1.</t>
  </si>
  <si>
    <t>Уплата налогов и сборов, связанных с деятельностью товарищества в соответствии с законодательством о налогах и сборах</t>
  </si>
  <si>
    <t>Благоустройство общественных земельных участков</t>
  </si>
  <si>
    <t>3.1.</t>
  </si>
  <si>
    <t>Содержание и санитарное состояние дорог, проездов</t>
  </si>
  <si>
    <t>3.1.1.</t>
  </si>
  <si>
    <t>Ямочный ремонт центральной дороги</t>
  </si>
  <si>
    <t>3.1.2.</t>
  </si>
  <si>
    <t>Санитарная подсыпка проездов, удаление коллейности</t>
  </si>
  <si>
    <t>3.1.3.</t>
  </si>
  <si>
    <t>Отсыпка объездных дорог</t>
  </si>
  <si>
    <t>3.1.4.</t>
  </si>
  <si>
    <t>Содержание дренажной системы</t>
  </si>
  <si>
    <t>3.2.</t>
  </si>
  <si>
    <t>Расчистка дорог от снега</t>
  </si>
  <si>
    <t>3.3.</t>
  </si>
  <si>
    <t>Поддержание санитарного состояния общественных земель.</t>
  </si>
  <si>
    <t>3.3.1.</t>
  </si>
  <si>
    <t>Уборка контейнерной площадки</t>
  </si>
  <si>
    <t>3.3.2.</t>
  </si>
  <si>
    <t>Покос травы по периметру Товарищества</t>
  </si>
  <si>
    <t>3.3.3.</t>
  </si>
  <si>
    <t>Раскорчевка и вырезка кустарника по периметру Товарищества</t>
  </si>
  <si>
    <t>Выплата заработной платы</t>
  </si>
  <si>
    <t>4.1.</t>
  </si>
  <si>
    <t>Компенсационные выплаты председателю (з/п 10 000х12)</t>
  </si>
  <si>
    <t>4.2.</t>
  </si>
  <si>
    <t>Бухгалтерские услуги (10 000х12)</t>
  </si>
  <si>
    <t>4.3.</t>
  </si>
  <si>
    <t>Обслуживание электрохозяйства</t>
  </si>
  <si>
    <t>4.4.</t>
  </si>
  <si>
    <t>Компенсация членам правления по итогам работ за год</t>
  </si>
  <si>
    <t>Расходы для осуществления хозяйственной деятельности</t>
  </si>
  <si>
    <t>5.1.</t>
  </si>
  <si>
    <t>Юридические услуги, консультации технических специалистов</t>
  </si>
  <si>
    <t>5.2.</t>
  </si>
  <si>
    <t>Услуги по содержанию сайта (работа специалиста и обновление программ)</t>
  </si>
  <si>
    <t>5.3.</t>
  </si>
  <si>
    <t>Хозяйственные и канцелярские расходы (покупка и ремонт хоз.инвентаря)</t>
  </si>
  <si>
    <t>5.4.</t>
  </si>
  <si>
    <t>Услуги связи: интернет, оплата сотовых телефонов (1 000 руб.x6 месяцев + 600 руб.х6 месяцев - для бухгалтера, 1 000 руб.x6 месяцев + 600 руб.х6 месяцев -  для председателя)</t>
  </si>
  <si>
    <t>5.5.</t>
  </si>
  <si>
    <t>Транспортные услуги для нужд СНТ: электричка, автобус, бензин, предоставляемые председателю, бухгалтеру и другим работникам</t>
  </si>
  <si>
    <t>5.6.</t>
  </si>
  <si>
    <t xml:space="preserve">Почтовые услуги: письма должникам, переписка с организациями, ведение делопроизводства  </t>
  </si>
  <si>
    <t>Итого:</t>
  </si>
  <si>
    <t>Количество соток для расчета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</si>
</sst>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\ ##0.00"/>
    <numFmt numFmtId="165" formatCode="dd\.mm\.yyyy"/>
    <numFmt numFmtId="166" formatCode="dd\.mmm"/>
  </numFmts>
  <fonts count="23">
    <font>
      <sz val="11"/>
      <color theme="1"/>
      <name val="Calibri"/>
      <charset val="134"/>
      <scheme val="minor"/>
    </font>
    <font>
      <b/>
      <sz val="12"/>
      <color theme="1"/>
      <name val="Times New Roman"/>
      <charset val="204"/>
    </font>
    <font>
      <b/>
      <sz val="14"/>
      <color theme="1"/>
      <name val="Times New Roman"/>
      <charset val="204"/>
    </font>
    <font>
      <sz val="12"/>
      <color theme="1"/>
      <name val="Times New Roman"/>
      <charset val="204"/>
    </font>
    <font>
      <sz val="10"/>
      <color theme="1"/>
      <name val="Times New Roman"/>
      <charset val="204"/>
    </font>
    <font>
      <sz val="11"/>
      <color theme="1"/>
      <name val="Calibri"/>
      <charset val="134"/>
      <scheme val="minor"/>
    </font>
    <font>
      <sz val="12"/>
      <color theme="1"/>
      <name val="Calibri"/>
      <charset val="134"/>
      <scheme val="minor"/>
    </font>
    <font>
      <sz val="11"/>
      <name val="Calibri"/>
      <charset val="134"/>
      <scheme val="minor"/>
    </font>
    <font>
      <b/>
      <i/>
      <sz val="12"/>
      <color theme="1"/>
      <name val="Times New Roman"/>
      <charset val="204"/>
    </font>
    <font>
      <sz val="11"/>
      <color rgb="FFFF0000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b/>
      <sz val="11"/>
      <name val="Calibri"/>
      <charset val="134"/>
      <scheme val="minor"/>
    </font>
    <font>
      <b/>
      <sz val="10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16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b/>
      <sz val="18"/>
      <color theme="1"/>
      <name val="Calibri"/>
      <charset val="204"/>
      <scheme val="minor"/>
    </font>
    <font>
      <sz val="14"/>
      <color theme="1"/>
      <name val="Calibri"/>
      <charset val="134"/>
      <scheme val="minor"/>
    </font>
    <font>
      <sz val="12"/>
      <color theme="1"/>
      <name val="Calibri"/>
      <charset val="134"/>
      <scheme val="minor"/>
    </font>
    <font>
      <sz val="10"/>
      <name val="Calibri"/>
      <charset val="134"/>
      <scheme val="minor"/>
    </font>
    <font>
      <sz val="10"/>
      <color theme="1"/>
      <name val="Calibri"/>
      <charset val="134"/>
      <scheme val="minor"/>
    </font>
    <font>
      <sz val="11"/>
      <name val="Calibri"/>
      <charset val="204"/>
      <scheme val="minor"/>
    </font>
    <font>
      <b/>
      <sz val="11"/>
      <color theme="1"/>
      <name val="Calibri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4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17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2" fontId="4" fillId="0" borderId="7" xfId="0" applyNumberFormat="1" applyFont="1" applyFill="1" applyBorder="1" applyAlignment="1">
      <alignment horizontal="center" vertical="center" wrapText="1"/>
    </xf>
    <xf numFmtId="164" fontId="4" fillId="0" borderId="7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2" fontId="3" fillId="0" borderId="11" xfId="0" applyNumberFormat="1" applyFont="1" applyFill="1" applyBorder="1" applyAlignment="1">
      <alignment horizontal="center" vertical="center" wrapText="1"/>
    </xf>
    <xf numFmtId="164" fontId="3" fillId="0" borderId="11" xfId="0" applyNumberFormat="1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2" fontId="6" fillId="0" borderId="11" xfId="0" applyNumberFormat="1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2" fontId="3" fillId="0" borderId="15" xfId="0" applyNumberFormat="1" applyFont="1" applyFill="1" applyBorder="1" applyAlignment="1">
      <alignment horizontal="center" vertical="center" wrapText="1"/>
    </xf>
    <xf numFmtId="164" fontId="3" fillId="0" borderId="15" xfId="0" applyNumberFormat="1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1" fillId="4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2" fontId="3" fillId="0" borderId="19" xfId="0" applyNumberFormat="1" applyFont="1" applyFill="1" applyBorder="1" applyAlignment="1">
      <alignment horizontal="center" vertical="center" wrapText="1"/>
    </xf>
    <xf numFmtId="164" fontId="3" fillId="0" borderId="19" xfId="0" applyNumberFormat="1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2" fontId="3" fillId="0" borderId="7" xfId="0" applyNumberFormat="1" applyFont="1" applyFill="1" applyBorder="1" applyAlignment="1">
      <alignment horizontal="center" vertical="center" wrapText="1"/>
    </xf>
    <xf numFmtId="164" fontId="3" fillId="0" borderId="7" xfId="0" applyNumberFormat="1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2" fontId="3" fillId="0" borderId="13" xfId="0" applyNumberFormat="1" applyFont="1" applyFill="1" applyBorder="1" applyAlignment="1">
      <alignment horizontal="center" vertical="center" wrapText="1"/>
    </xf>
    <xf numFmtId="164" fontId="3" fillId="0" borderId="13" xfId="0" applyNumberFormat="1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166" fontId="3" fillId="2" borderId="1" xfId="0" applyNumberFormat="1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2" fontId="3" fillId="0" borderId="25" xfId="0" applyNumberFormat="1" applyFont="1" applyFill="1" applyBorder="1" applyAlignment="1">
      <alignment horizontal="center" vertical="center" wrapText="1"/>
    </xf>
    <xf numFmtId="164" fontId="3" fillId="0" borderId="26" xfId="0" applyNumberFormat="1" applyFont="1" applyFill="1" applyBorder="1" applyAlignment="1">
      <alignment horizontal="center" vertical="center" wrapText="1"/>
    </xf>
    <xf numFmtId="0" fontId="5" fillId="0" borderId="27" xfId="0" applyFont="1" applyFill="1" applyBorder="1" applyAlignment="1">
      <alignment horizontal="center" vertical="center" wrapText="1"/>
    </xf>
    <xf numFmtId="2" fontId="6" fillId="0" borderId="26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164" fontId="11" fillId="2" borderId="1" xfId="0" applyNumberFormat="1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0" fontId="13" fillId="2" borderId="24" xfId="0" applyNumberFormat="1" applyFont="1" applyFill="1" applyBorder="1" applyAlignment="1">
      <alignment horizontal="center" vertical="center" wrapText="1"/>
    </xf>
    <xf numFmtId="0" fontId="13" fillId="2" borderId="24" xfId="0" applyNumberFormat="1" applyFont="1" applyFill="1" applyBorder="1" applyAlignment="1">
      <alignment horizontal="center" vertical="center" wrapText="1"/>
    </xf>
    <xf numFmtId="0" fontId="13" fillId="2" borderId="29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13" fillId="2" borderId="29" xfId="0" applyNumberFormat="1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13" fillId="2" borderId="27" xfId="0" applyNumberFormat="1" applyFont="1" applyFill="1" applyBorder="1" applyAlignment="1">
      <alignment horizontal="center" vertical="center" wrapText="1"/>
    </xf>
    <xf numFmtId="0" fontId="17" fillId="6" borderId="32" xfId="0" applyFont="1" applyFill="1" applyBorder="1" applyAlignment="1"/>
    <xf numFmtId="0" fontId="10" fillId="6" borderId="33" xfId="0" applyFont="1" applyFill="1" applyBorder="1" applyAlignment="1">
      <alignment horizontal="center" vertical="center" wrapText="1"/>
    </xf>
    <xf numFmtId="0" fontId="10" fillId="6" borderId="34" xfId="0" applyFont="1" applyFill="1" applyBorder="1" applyAlignment="1">
      <alignment horizontal="center" vertical="center" wrapText="1"/>
    </xf>
    <xf numFmtId="0" fontId="18" fillId="0" borderId="0" xfId="0" applyFont="1">
      <alignment vertical="center"/>
    </xf>
    <xf numFmtId="0" fontId="6" fillId="0" borderId="2" xfId="0" applyFont="1" applyFill="1" applyBorder="1" applyAlignment="1"/>
    <xf numFmtId="0" fontId="6" fillId="0" borderId="3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5" fillId="0" borderId="35" xfId="0" applyFont="1" applyFill="1" applyBorder="1" applyAlignment="1"/>
    <xf numFmtId="0" fontId="5" fillId="0" borderId="9" xfId="0" applyFont="1" applyFill="1" applyBorder="1" applyAlignment="1">
      <alignment horizontal="center"/>
    </xf>
    <xf numFmtId="164" fontId="7" fillId="0" borderId="9" xfId="0" applyNumberFormat="1" applyFont="1" applyFill="1" applyBorder="1" applyAlignment="1"/>
    <xf numFmtId="164" fontId="7" fillId="0" borderId="8" xfId="0" applyNumberFormat="1" applyFont="1" applyFill="1" applyBorder="1" applyAlignment="1">
      <alignment horizontal="center"/>
    </xf>
    <xf numFmtId="0" fontId="5" fillId="0" borderId="36" xfId="0" applyFont="1" applyFill="1" applyBorder="1" applyAlignment="1"/>
    <xf numFmtId="164" fontId="19" fillId="0" borderId="13" xfId="0" applyNumberFormat="1" applyFont="1" applyFill="1" applyBorder="1" applyAlignment="1">
      <alignment horizontal="center"/>
    </xf>
    <xf numFmtId="164" fontId="20" fillId="0" borderId="13" xfId="0" applyNumberFormat="1" applyFont="1" applyFill="1" applyBorder="1" applyAlignment="1"/>
    <xf numFmtId="0" fontId="5" fillId="0" borderId="13" xfId="0" applyFont="1" applyFill="1" applyBorder="1" applyAlignment="1"/>
    <xf numFmtId="0" fontId="5" fillId="0" borderId="12" xfId="0" applyFont="1" applyFill="1" applyBorder="1" applyAlignment="1">
      <alignment horizontal="center"/>
    </xf>
    <xf numFmtId="164" fontId="5" fillId="0" borderId="13" xfId="0" applyNumberFormat="1" applyFont="1" applyFill="1" applyBorder="1" applyAlignment="1">
      <alignment horizontal="center"/>
    </xf>
    <xf numFmtId="164" fontId="5" fillId="0" borderId="13" xfId="0" applyNumberFormat="1" applyFont="1" applyFill="1" applyBorder="1" applyAlignment="1"/>
    <xf numFmtId="164" fontId="5" fillId="0" borderId="12" xfId="0" applyNumberFormat="1" applyFont="1" applyFill="1" applyBorder="1" applyAlignment="1">
      <alignment horizontal="center"/>
    </xf>
    <xf numFmtId="164" fontId="21" fillId="0" borderId="12" xfId="0" applyNumberFormat="1" applyFont="1" applyFill="1" applyBorder="1" applyAlignment="1">
      <alignment horizontal="center"/>
    </xf>
    <xf numFmtId="164" fontId="21" fillId="0" borderId="13" xfId="0" applyNumberFormat="1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/>
    </xf>
    <xf numFmtId="164" fontId="13" fillId="6" borderId="29" xfId="0" applyNumberFormat="1" applyFont="1" applyFill="1" applyBorder="1" applyAlignment="1"/>
    <xf numFmtId="0" fontId="5" fillId="6" borderId="39" xfId="0" applyFont="1" applyFill="1" applyBorder="1" applyAlignment="1"/>
    <xf numFmtId="0" fontId="16" fillId="0" borderId="31" xfId="0" applyFont="1" applyFill="1" applyBorder="1" applyAlignment="1">
      <alignment horizontal="center"/>
    </xf>
    <xf numFmtId="0" fontId="22" fillId="6" borderId="37" xfId="0" applyFont="1" applyFill="1" applyBorder="1" applyAlignment="1">
      <alignment horizontal="right"/>
    </xf>
    <xf numFmtId="0" fontId="22" fillId="6" borderId="38" xfId="0" applyFont="1" applyFill="1" applyBorder="1" applyAlignment="1">
      <alignment horizontal="right"/>
    </xf>
    <xf numFmtId="0" fontId="1" fillId="4" borderId="5" xfId="0" applyFont="1" applyFill="1" applyBorder="1" applyAlignment="1">
      <alignment horizontal="center" vertical="center" wrapText="1"/>
    </xf>
    <xf numFmtId="0" fontId="1" fillId="4" borderId="28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28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  <xf numFmtId="0" fontId="14" fillId="6" borderId="28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28" xfId="0" applyFont="1" applyFill="1" applyBorder="1" applyAlignment="1">
      <alignment horizontal="center" vertical="center" wrapText="1"/>
    </xf>
    <xf numFmtId="0" fontId="8" fillId="5" borderId="21" xfId="0" applyFont="1" applyFill="1" applyBorder="1" applyAlignment="1">
      <alignment horizontal="center" vertical="center" wrapText="1"/>
    </xf>
    <xf numFmtId="0" fontId="8" fillId="5" borderId="3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I10" sqref="I10"/>
    </sheetView>
  </sheetViews>
  <sheetFormatPr defaultColWidth="9.1328125" defaultRowHeight="14.25"/>
  <cols>
    <col min="1" max="1" width="14.3984375" customWidth="1"/>
    <col min="2" max="3" width="12.3984375" customWidth="1"/>
    <col min="4" max="4" width="11.1328125" customWidth="1"/>
    <col min="5" max="5" width="14.1328125" customWidth="1"/>
  </cols>
  <sheetData>
    <row r="1" spans="1:6" ht="23.25">
      <c r="A1" s="101" t="s">
        <v>0</v>
      </c>
      <c r="B1" s="101"/>
      <c r="C1" s="101"/>
      <c r="D1" s="101"/>
      <c r="E1" s="101"/>
    </row>
    <row r="2" spans="1:6" ht="31.5">
      <c r="A2" s="75"/>
      <c r="B2" s="76" t="s">
        <v>1</v>
      </c>
      <c r="C2" s="76" t="s">
        <v>2</v>
      </c>
      <c r="D2" s="76" t="s">
        <v>3</v>
      </c>
      <c r="E2" s="77" t="s">
        <v>4</v>
      </c>
      <c r="F2" s="78"/>
    </row>
    <row r="3" spans="1:6" ht="15.75">
      <c r="A3" s="79" t="s">
        <v>5</v>
      </c>
      <c r="B3" s="80"/>
      <c r="C3" s="80"/>
      <c r="D3" s="80"/>
      <c r="E3" s="81"/>
      <c r="F3" s="78"/>
    </row>
    <row r="4" spans="1:6" ht="15.75">
      <c r="A4" s="79" t="s">
        <v>6</v>
      </c>
      <c r="B4" s="82">
        <v>266315.27</v>
      </c>
      <c r="C4" s="80">
        <v>81168.73</v>
      </c>
      <c r="D4" s="80">
        <v>14900</v>
      </c>
      <c r="E4" s="81">
        <v>200046.54</v>
      </c>
      <c r="F4" s="78"/>
    </row>
    <row r="5" spans="1:6">
      <c r="A5" s="83" t="s">
        <v>7</v>
      </c>
      <c r="B5" s="84">
        <f t="shared" ref="B5:B15" si="0">E4</f>
        <v>200046.54</v>
      </c>
      <c r="C5" s="85">
        <v>24077.1</v>
      </c>
      <c r="D5" s="85">
        <v>23250</v>
      </c>
      <c r="E5" s="86">
        <v>199219.44</v>
      </c>
    </row>
    <row r="6" spans="1:6">
      <c r="A6" s="87" t="s">
        <v>8</v>
      </c>
      <c r="B6" s="88">
        <f t="shared" si="0"/>
        <v>199219.44</v>
      </c>
      <c r="C6" s="89">
        <v>90721.55</v>
      </c>
      <c r="D6" s="90">
        <v>216872.08</v>
      </c>
      <c r="E6" s="91">
        <v>325369.96999999997</v>
      </c>
    </row>
    <row r="7" spans="1:6">
      <c r="A7" s="87" t="s">
        <v>9</v>
      </c>
      <c r="B7" s="92">
        <f t="shared" si="0"/>
        <v>325369.96999999997</v>
      </c>
      <c r="C7" s="93">
        <v>28308.83</v>
      </c>
      <c r="D7" s="93">
        <v>85562.5</v>
      </c>
      <c r="E7" s="94">
        <v>382623.64</v>
      </c>
    </row>
    <row r="8" spans="1:6">
      <c r="A8" s="87" t="s">
        <v>10</v>
      </c>
      <c r="B8" s="92">
        <f t="shared" si="0"/>
        <v>382623.64</v>
      </c>
      <c r="C8" s="93">
        <v>1410</v>
      </c>
      <c r="D8" s="90">
        <v>57500</v>
      </c>
      <c r="E8" s="95">
        <v>438713.64</v>
      </c>
    </row>
    <row r="9" spans="1:6">
      <c r="A9" s="87" t="s">
        <v>11</v>
      </c>
      <c r="B9" s="96">
        <f t="shared" si="0"/>
        <v>438713.64</v>
      </c>
      <c r="C9" s="93">
        <v>105831.47</v>
      </c>
      <c r="D9" s="90">
        <v>11500</v>
      </c>
      <c r="E9" s="95">
        <v>344382.17</v>
      </c>
    </row>
    <row r="10" spans="1:6">
      <c r="A10" s="87" t="s">
        <v>12</v>
      </c>
      <c r="B10" s="92">
        <f t="shared" si="0"/>
        <v>344382.17</v>
      </c>
      <c r="C10" s="93">
        <v>63294.21</v>
      </c>
      <c r="D10" s="90">
        <v>17455.509999999998</v>
      </c>
      <c r="E10" s="94">
        <v>298543.46999999997</v>
      </c>
    </row>
    <row r="11" spans="1:6">
      <c r="A11" s="87" t="s">
        <v>13</v>
      </c>
      <c r="B11" s="92">
        <f t="shared" si="0"/>
        <v>298543.46999999997</v>
      </c>
      <c r="C11" s="93">
        <v>3721.09</v>
      </c>
      <c r="D11" s="90">
        <v>11500</v>
      </c>
      <c r="E11" s="94">
        <v>306322.38</v>
      </c>
    </row>
    <row r="12" spans="1:6">
      <c r="A12" s="87" t="s">
        <v>14</v>
      </c>
      <c r="B12" s="92">
        <f t="shared" si="0"/>
        <v>306322.38</v>
      </c>
      <c r="C12" s="93">
        <v>42485.64</v>
      </c>
      <c r="D12" s="90">
        <v>57286</v>
      </c>
      <c r="E12" s="94">
        <v>321122.74</v>
      </c>
    </row>
    <row r="13" spans="1:6">
      <c r="A13" s="87" t="s">
        <v>15</v>
      </c>
      <c r="B13" s="92">
        <f t="shared" si="0"/>
        <v>321122.74</v>
      </c>
      <c r="C13" s="93">
        <v>68</v>
      </c>
      <c r="D13" s="90">
        <v>6600</v>
      </c>
      <c r="E13" s="94">
        <v>327654.74</v>
      </c>
    </row>
    <row r="14" spans="1:6">
      <c r="A14" s="87" t="s">
        <v>16</v>
      </c>
      <c r="B14" s="92">
        <f t="shared" si="0"/>
        <v>327654.74</v>
      </c>
      <c r="C14" s="93">
        <v>9621.1200000000008</v>
      </c>
      <c r="D14" s="90">
        <v>44310</v>
      </c>
      <c r="E14" s="91">
        <v>362343.62</v>
      </c>
    </row>
    <row r="15" spans="1:6">
      <c r="A15" s="87" t="s">
        <v>17</v>
      </c>
      <c r="B15" s="97">
        <f t="shared" si="0"/>
        <v>362343.62</v>
      </c>
      <c r="C15" s="93">
        <v>37481.279999999999</v>
      </c>
      <c r="D15" s="90">
        <v>8000</v>
      </c>
      <c r="E15" s="98">
        <v>332862.34000000003</v>
      </c>
    </row>
    <row r="16" spans="1:6">
      <c r="A16" s="102" t="s">
        <v>18</v>
      </c>
      <c r="B16" s="103"/>
      <c r="C16" s="99">
        <f>C4+C5+C6+C7+C8+C9+C10+C11+C12+C13+C14+C15</f>
        <v>488189.02000000014</v>
      </c>
      <c r="D16" s="99">
        <f>D4+D5+D6+D7+D8+D9+D10+D11+D12+D13+D14+D15</f>
        <v>554736.09</v>
      </c>
      <c r="E16" s="100"/>
    </row>
  </sheetData>
  <mergeCells count="2">
    <mergeCell ref="A1:E1"/>
    <mergeCell ref="A16:B16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5"/>
  <sheetViews>
    <sheetView topLeftCell="A7" zoomScale="60" zoomScaleNormal="60" workbookViewId="0">
      <selection activeCell="H38" sqref="H38"/>
    </sheetView>
  </sheetViews>
  <sheetFormatPr defaultColWidth="9.1328125" defaultRowHeight="14.25"/>
  <cols>
    <col min="2" max="2" width="56.59765625" customWidth="1"/>
    <col min="3" max="3" width="12.86328125" customWidth="1"/>
    <col min="4" max="4" width="12.73046875" customWidth="1"/>
    <col min="5" max="5" width="19.265625" customWidth="1"/>
    <col min="6" max="9" width="9.59765625"/>
    <col min="11" max="11" width="10.59765625"/>
    <col min="12" max="13" width="9.59765625"/>
    <col min="17" max="17" width="9.59765625"/>
  </cols>
  <sheetData>
    <row r="1" spans="1:17" ht="18" customHeight="1">
      <c r="A1" s="1" t="s">
        <v>19</v>
      </c>
      <c r="B1" s="1" t="s">
        <v>20</v>
      </c>
      <c r="C1" s="1" t="s">
        <v>21</v>
      </c>
      <c r="D1" s="1" t="s">
        <v>22</v>
      </c>
      <c r="E1" s="1" t="s">
        <v>23</v>
      </c>
      <c r="F1" s="1" t="s">
        <v>6</v>
      </c>
      <c r="G1" s="1" t="s">
        <v>7</v>
      </c>
      <c r="H1" s="1" t="s">
        <v>8</v>
      </c>
      <c r="I1" s="1" t="s">
        <v>9</v>
      </c>
      <c r="J1" s="1" t="s">
        <v>10</v>
      </c>
      <c r="K1" s="1" t="s">
        <v>11</v>
      </c>
      <c r="L1" s="1" t="s">
        <v>12</v>
      </c>
      <c r="M1" s="1" t="s">
        <v>13</v>
      </c>
      <c r="N1" s="1" t="s">
        <v>14</v>
      </c>
      <c r="O1" s="1" t="s">
        <v>15</v>
      </c>
      <c r="P1" s="1" t="s">
        <v>16</v>
      </c>
      <c r="Q1" s="1" t="s">
        <v>17</v>
      </c>
    </row>
    <row r="2" spans="1:17" ht="15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73"/>
    </row>
    <row r="3" spans="1:17" ht="14.1" customHeight="1">
      <c r="A3" s="4">
        <v>1</v>
      </c>
      <c r="B3" s="112" t="s">
        <v>24</v>
      </c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4"/>
    </row>
    <row r="4" spans="1:17" ht="12.95" customHeight="1">
      <c r="A4" s="5" t="s">
        <v>25</v>
      </c>
      <c r="B4" s="6" t="s">
        <v>26</v>
      </c>
      <c r="C4" s="7">
        <v>123297</v>
      </c>
      <c r="D4" s="8">
        <f>C4/E35</f>
        <v>84.412419128470191</v>
      </c>
      <c r="E4" s="9">
        <f>H4+I4+J4+K4+L4+M4+N4+O4+P4+Q4</f>
        <v>120833</v>
      </c>
      <c r="F4" s="10"/>
      <c r="G4" s="11"/>
      <c r="H4" s="12">
        <v>50000</v>
      </c>
      <c r="I4" s="12"/>
      <c r="J4" s="12"/>
      <c r="K4" s="12">
        <v>70833</v>
      </c>
      <c r="L4" s="12"/>
      <c r="M4" s="12"/>
      <c r="N4" s="12"/>
      <c r="O4" s="12"/>
      <c r="P4" s="12"/>
      <c r="Q4" s="9"/>
    </row>
    <row r="5" spans="1:17" ht="15" customHeight="1">
      <c r="A5" s="5" t="s">
        <v>27</v>
      </c>
      <c r="B5" s="13" t="s">
        <v>28</v>
      </c>
      <c r="C5" s="14">
        <v>180000</v>
      </c>
      <c r="D5" s="15">
        <f>C5/E35</f>
        <v>123.23280731181323</v>
      </c>
      <c r="E5" s="16">
        <f>F5+G5+H5+I5+J5+K5+L5+M5+N5+O5+P5+Q5</f>
        <v>153619.41</v>
      </c>
      <c r="F5" s="17">
        <v>24338.71</v>
      </c>
      <c r="G5" s="18">
        <v>21396.67</v>
      </c>
      <c r="H5" s="18">
        <v>30240.77</v>
      </c>
      <c r="I5" s="45">
        <v>22680.58</v>
      </c>
      <c r="J5" s="45">
        <v>0</v>
      </c>
      <c r="K5" s="45">
        <v>22680.57</v>
      </c>
      <c r="L5" s="45">
        <v>7560.19</v>
      </c>
      <c r="M5" s="45">
        <v>8240.64</v>
      </c>
      <c r="N5" s="45">
        <v>0</v>
      </c>
      <c r="O5" s="45">
        <v>0</v>
      </c>
      <c r="P5" s="45">
        <v>0</v>
      </c>
      <c r="Q5" s="16">
        <v>16481.28</v>
      </c>
    </row>
    <row r="6" spans="1:17" ht="18" customHeight="1">
      <c r="A6" s="5" t="s">
        <v>29</v>
      </c>
      <c r="B6" s="19" t="s">
        <v>30</v>
      </c>
      <c r="C6" s="20">
        <v>35000</v>
      </c>
      <c r="D6" s="15">
        <f>C6/E35</f>
        <v>23.961934755074793</v>
      </c>
      <c r="E6" s="16">
        <f>F6+G6+H6+I6+J6+K6+L6+M6+N6+O6+P6+Q6</f>
        <v>29355.609999999997</v>
      </c>
      <c r="F6" s="17">
        <v>943.02</v>
      </c>
      <c r="G6" s="21">
        <v>880.43</v>
      </c>
      <c r="H6" s="22">
        <v>880.78</v>
      </c>
      <c r="I6" s="45">
        <v>1262.25</v>
      </c>
      <c r="J6" s="45">
        <v>1410</v>
      </c>
      <c r="K6" s="45">
        <v>3317.9</v>
      </c>
      <c r="L6" s="45">
        <v>3968.02</v>
      </c>
      <c r="M6" s="45">
        <v>3721.09</v>
      </c>
      <c r="N6" s="45">
        <v>10245</v>
      </c>
      <c r="O6" s="45">
        <v>68</v>
      </c>
      <c r="P6" s="45">
        <v>2659.12</v>
      </c>
      <c r="Q6" s="16">
        <v>0</v>
      </c>
    </row>
    <row r="7" spans="1:17" ht="41.1" customHeight="1">
      <c r="A7" s="5" t="s">
        <v>31</v>
      </c>
      <c r="B7" s="23" t="s">
        <v>32</v>
      </c>
      <c r="C7" s="24">
        <v>5000</v>
      </c>
      <c r="D7" s="25">
        <f>C7/E35</f>
        <v>3.4231335364392561</v>
      </c>
      <c r="E7" s="26">
        <f>G7</f>
        <v>800</v>
      </c>
      <c r="F7" s="27"/>
      <c r="G7" s="28">
        <v>800</v>
      </c>
      <c r="H7" s="29"/>
      <c r="I7" s="29"/>
      <c r="J7" s="29"/>
      <c r="K7" s="29"/>
      <c r="L7" s="29"/>
      <c r="M7" s="29"/>
      <c r="N7" s="29"/>
      <c r="O7" s="29"/>
      <c r="P7" s="29"/>
      <c r="Q7" s="26"/>
    </row>
    <row r="8" spans="1:17" ht="17.25">
      <c r="A8" s="30">
        <v>2</v>
      </c>
      <c r="B8" s="113" t="s">
        <v>33</v>
      </c>
      <c r="C8" s="113"/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  <c r="P8" s="113"/>
      <c r="Q8" s="114"/>
    </row>
    <row r="9" spans="1:17" ht="18.95" customHeight="1">
      <c r="A9" s="31" t="s">
        <v>34</v>
      </c>
      <c r="B9" s="32" t="s">
        <v>35</v>
      </c>
      <c r="C9" s="33">
        <v>18000</v>
      </c>
      <c r="D9" s="34">
        <f>C9/E35</f>
        <v>12.323280731181322</v>
      </c>
      <c r="E9" s="35">
        <f>I9+L9+P9</f>
        <v>13098</v>
      </c>
      <c r="F9" s="36"/>
      <c r="G9" s="37"/>
      <c r="H9" s="38"/>
      <c r="I9" s="38">
        <v>4366</v>
      </c>
      <c r="J9" s="38"/>
      <c r="K9" s="38"/>
      <c r="L9" s="38">
        <v>4366</v>
      </c>
      <c r="M9" s="38"/>
      <c r="N9" s="38"/>
      <c r="O9" s="38"/>
      <c r="P9" s="38">
        <v>4366</v>
      </c>
      <c r="Q9" s="35"/>
    </row>
    <row r="10" spans="1:17" ht="17.25">
      <c r="A10" s="4">
        <v>3</v>
      </c>
      <c r="B10" s="113" t="s">
        <v>36</v>
      </c>
      <c r="C10" s="113"/>
      <c r="D10" s="113"/>
      <c r="E10" s="113"/>
      <c r="F10" s="113"/>
      <c r="G10" s="113"/>
      <c r="H10" s="113"/>
      <c r="I10" s="113"/>
      <c r="J10" s="113"/>
      <c r="K10" s="113"/>
      <c r="L10" s="113"/>
      <c r="M10" s="113"/>
      <c r="N10" s="113"/>
      <c r="O10" s="113"/>
      <c r="P10" s="113"/>
      <c r="Q10" s="114"/>
    </row>
    <row r="11" spans="1:17" ht="15.4">
      <c r="A11" s="39" t="s">
        <v>37</v>
      </c>
      <c r="B11" s="115" t="s">
        <v>38</v>
      </c>
      <c r="C11" s="115"/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6"/>
    </row>
    <row r="12" spans="1:17" ht="41.1" customHeight="1">
      <c r="A12" s="5" t="s">
        <v>39</v>
      </c>
      <c r="B12" s="6" t="s">
        <v>40</v>
      </c>
      <c r="C12" s="40">
        <v>30000</v>
      </c>
      <c r="D12" s="41">
        <f>C12/E35</f>
        <v>20.538801218635538</v>
      </c>
      <c r="E12" s="42">
        <f t="shared" ref="E12" si="0">H12+I12</f>
        <v>0</v>
      </c>
      <c r="F12" s="43"/>
      <c r="G12" s="44"/>
      <c r="H12" s="45"/>
      <c r="I12" s="45"/>
      <c r="J12" s="45"/>
      <c r="K12" s="45"/>
      <c r="L12" s="45"/>
      <c r="M12" s="45"/>
      <c r="N12" s="45"/>
      <c r="O12" s="45"/>
      <c r="P12" s="45"/>
      <c r="Q12" s="16"/>
    </row>
    <row r="13" spans="1:17" ht="33.950000000000003" customHeight="1">
      <c r="A13" s="5" t="s">
        <v>41</v>
      </c>
      <c r="B13" s="13" t="s">
        <v>42</v>
      </c>
      <c r="C13" s="14">
        <v>200000</v>
      </c>
      <c r="D13" s="15">
        <f>C13/E35</f>
        <v>136.92534145757025</v>
      </c>
      <c r="E13" s="16">
        <f>F13+Q13</f>
        <v>15000</v>
      </c>
      <c r="F13" s="17">
        <v>6000</v>
      </c>
      <c r="G13" s="21"/>
      <c r="H13" s="45"/>
      <c r="I13" s="45"/>
      <c r="J13" s="45"/>
      <c r="K13" s="45"/>
      <c r="L13" s="45"/>
      <c r="M13" s="45"/>
      <c r="N13" s="45"/>
      <c r="O13" s="45"/>
      <c r="P13" s="45"/>
      <c r="Q13" s="16">
        <v>9000</v>
      </c>
    </row>
    <row r="14" spans="1:17" ht="30.95" customHeight="1">
      <c r="A14" s="5" t="s">
        <v>43</v>
      </c>
      <c r="B14" s="13" t="s">
        <v>44</v>
      </c>
      <c r="C14" s="14">
        <v>70000</v>
      </c>
      <c r="D14" s="15">
        <f>C14/E35</f>
        <v>47.923869510149586</v>
      </c>
      <c r="E14" s="16">
        <f>F14+I14</f>
        <v>40887</v>
      </c>
      <c r="F14" s="17">
        <v>40887</v>
      </c>
      <c r="G14" s="21"/>
      <c r="H14" s="45"/>
      <c r="I14" s="45"/>
      <c r="J14" s="18"/>
      <c r="K14" s="45"/>
      <c r="L14" s="45"/>
      <c r="M14" s="45"/>
      <c r="N14" s="45"/>
      <c r="O14" s="45"/>
      <c r="P14" s="45"/>
      <c r="Q14" s="16"/>
    </row>
    <row r="15" spans="1:17" ht="39" customHeight="1">
      <c r="A15" s="5" t="s">
        <v>45</v>
      </c>
      <c r="B15" s="23" t="s">
        <v>46</v>
      </c>
      <c r="C15" s="24">
        <v>50000</v>
      </c>
      <c r="D15" s="25">
        <f>C15/E35</f>
        <v>34.231335364392564</v>
      </c>
      <c r="E15" s="26">
        <f>H15+I15+J15+K15+L15+M15+N15+O15</f>
        <v>0</v>
      </c>
      <c r="F15" s="27"/>
      <c r="G15" s="28"/>
      <c r="H15" s="29"/>
      <c r="I15" s="29"/>
      <c r="J15" s="29"/>
      <c r="K15" s="29"/>
      <c r="L15" s="29"/>
      <c r="M15" s="29"/>
      <c r="N15" s="29"/>
      <c r="O15" s="29"/>
      <c r="P15" s="29"/>
      <c r="Q15" s="26"/>
    </row>
    <row r="16" spans="1:17" ht="30.95" customHeight="1">
      <c r="A16" s="5" t="s">
        <v>47</v>
      </c>
      <c r="B16" s="13" t="s">
        <v>48</v>
      </c>
      <c r="C16" s="46">
        <v>60000</v>
      </c>
      <c r="D16" s="47">
        <f>C16/E35</f>
        <v>41.077602437271075</v>
      </c>
      <c r="E16" s="16">
        <f>L16+N16</f>
        <v>65400</v>
      </c>
      <c r="F16" s="17"/>
      <c r="G16" s="45"/>
      <c r="H16" s="45"/>
      <c r="I16" s="45"/>
      <c r="J16" s="45"/>
      <c r="K16" s="45"/>
      <c r="L16" s="45">
        <v>41400</v>
      </c>
      <c r="M16" s="45"/>
      <c r="N16" s="45">
        <v>24000</v>
      </c>
      <c r="O16" s="45"/>
      <c r="P16" s="45"/>
      <c r="Q16" s="16"/>
    </row>
    <row r="17" spans="1:17" ht="15.4">
      <c r="A17" s="39" t="s">
        <v>49</v>
      </c>
      <c r="B17" s="115" t="s">
        <v>50</v>
      </c>
      <c r="C17" s="115"/>
      <c r="D17" s="115"/>
      <c r="E17" s="115"/>
      <c r="F17" s="115"/>
      <c r="G17" s="115"/>
      <c r="H17" s="115"/>
      <c r="I17" s="115"/>
      <c r="J17" s="115"/>
      <c r="K17" s="115"/>
      <c r="L17" s="115"/>
      <c r="M17" s="115"/>
      <c r="N17" s="115"/>
      <c r="O17" s="115"/>
      <c r="P17" s="115"/>
      <c r="Q17" s="116"/>
    </row>
    <row r="18" spans="1:17" ht="30.95" customHeight="1">
      <c r="A18" s="5" t="s">
        <v>51</v>
      </c>
      <c r="B18" s="48" t="s">
        <v>52</v>
      </c>
      <c r="C18" s="40">
        <v>25000</v>
      </c>
      <c r="D18" s="41">
        <f>C18/E35</f>
        <v>17.115667682196282</v>
      </c>
      <c r="E18" s="16">
        <f>H18+I18+J18+K18+L18+M18+N18+O18+P18</f>
        <v>0</v>
      </c>
      <c r="F18" s="17"/>
      <c r="G18" s="21"/>
      <c r="H18" s="45"/>
      <c r="I18" s="45"/>
      <c r="J18" s="45"/>
      <c r="K18" s="45"/>
      <c r="L18" s="45"/>
      <c r="M18" s="45"/>
      <c r="N18" s="45"/>
      <c r="O18" s="45"/>
      <c r="P18" s="45"/>
      <c r="Q18" s="16"/>
    </row>
    <row r="19" spans="1:17" ht="20.100000000000001" customHeight="1">
      <c r="A19" s="5" t="s">
        <v>53</v>
      </c>
      <c r="B19" s="49" t="s">
        <v>54</v>
      </c>
      <c r="C19" s="14">
        <v>100000</v>
      </c>
      <c r="D19" s="15">
        <f>C19/E35</f>
        <v>68.462670728785127</v>
      </c>
      <c r="E19" s="16">
        <f>H19+I19+J19+K19+L19+M19+N19+O19</f>
        <v>0</v>
      </c>
      <c r="F19" s="17"/>
      <c r="G19" s="21"/>
      <c r="H19" s="45"/>
      <c r="I19" s="45"/>
      <c r="J19" s="45"/>
      <c r="K19" s="45"/>
      <c r="L19" s="45"/>
      <c r="M19" s="45"/>
      <c r="N19" s="45"/>
      <c r="O19" s="45"/>
      <c r="P19" s="45"/>
      <c r="Q19" s="16"/>
    </row>
    <row r="20" spans="1:17" ht="32.1" customHeight="1">
      <c r="A20" s="50" t="s">
        <v>55</v>
      </c>
      <c r="B20" s="51" t="s">
        <v>56</v>
      </c>
      <c r="C20" s="24">
        <v>60000</v>
      </c>
      <c r="D20" s="25">
        <f>C20/E35</f>
        <v>41.077602437271075</v>
      </c>
      <c r="E20" s="26">
        <f>H20+I20+J20+K20+L20+M20+N20+P20</f>
        <v>0</v>
      </c>
      <c r="F20" s="27"/>
      <c r="G20" s="28"/>
      <c r="H20" s="29"/>
      <c r="I20" s="29"/>
      <c r="J20" s="29"/>
      <c r="K20" s="29"/>
      <c r="L20" s="29"/>
      <c r="M20" s="29"/>
      <c r="N20" s="29"/>
      <c r="O20" s="29"/>
      <c r="P20" s="29"/>
      <c r="Q20" s="26"/>
    </row>
    <row r="21" spans="1:17" ht="15.4">
      <c r="A21" s="52">
        <v>4</v>
      </c>
      <c r="B21" s="104" t="s">
        <v>57</v>
      </c>
      <c r="C21" s="104"/>
      <c r="D21" s="104"/>
      <c r="E21" s="104"/>
      <c r="F21" s="104"/>
      <c r="G21" s="104"/>
      <c r="H21" s="104"/>
      <c r="I21" s="104"/>
      <c r="J21" s="104"/>
      <c r="K21" s="104"/>
      <c r="L21" s="104"/>
      <c r="M21" s="104"/>
      <c r="N21" s="104"/>
      <c r="O21" s="104"/>
      <c r="P21" s="104"/>
      <c r="Q21" s="105"/>
    </row>
    <row r="22" spans="1:17" ht="30.95" customHeight="1">
      <c r="A22" s="5" t="s">
        <v>58</v>
      </c>
      <c r="B22" s="6" t="s">
        <v>59</v>
      </c>
      <c r="C22" s="40">
        <v>120000</v>
      </c>
      <c r="D22" s="41">
        <f>C22/E35</f>
        <v>82.15520487454215</v>
      </c>
      <c r="E22" s="53">
        <f>H22+I22+J22+K22+L22+M22+N22+O22+P22+Q22</f>
        <v>0</v>
      </c>
      <c r="F22" s="54"/>
      <c r="G22" s="55"/>
      <c r="H22" s="12"/>
      <c r="I22" s="12"/>
      <c r="J22" s="12"/>
      <c r="K22" s="12"/>
      <c r="L22" s="12"/>
      <c r="M22" s="12"/>
      <c r="N22" s="12"/>
      <c r="O22" s="12"/>
      <c r="P22" s="12"/>
      <c r="Q22" s="9"/>
    </row>
    <row r="23" spans="1:17" ht="21" customHeight="1">
      <c r="A23" s="5" t="s">
        <v>60</v>
      </c>
      <c r="B23" s="13" t="s">
        <v>61</v>
      </c>
      <c r="C23" s="14">
        <v>120000</v>
      </c>
      <c r="D23" s="15">
        <f>C23/E35</f>
        <v>82.15520487454215</v>
      </c>
      <c r="E23" s="16">
        <f>H23+I23+J23+K23+L23+M23+N23+O23+P23+Q23</f>
        <v>0</v>
      </c>
      <c r="F23" s="17"/>
      <c r="G23" s="21"/>
      <c r="H23" s="45"/>
      <c r="I23" s="45"/>
      <c r="J23" s="45"/>
      <c r="K23" s="45"/>
      <c r="L23" s="45"/>
      <c r="M23" s="45"/>
      <c r="N23" s="45"/>
      <c r="O23" s="45"/>
      <c r="P23" s="45"/>
      <c r="Q23" s="16"/>
    </row>
    <row r="24" spans="1:17" ht="18.95" customHeight="1">
      <c r="A24" s="56" t="s">
        <v>62</v>
      </c>
      <c r="B24" s="57" t="s">
        <v>63</v>
      </c>
      <c r="C24" s="58">
        <v>40000</v>
      </c>
      <c r="D24" s="59">
        <f>C24/E35</f>
        <v>27.385068291514049</v>
      </c>
      <c r="E24" s="60">
        <f>F24+H24+I24+J24+K24+L24+M24+N24++O24+P24+Q24</f>
        <v>33000</v>
      </c>
      <c r="F24" s="17"/>
      <c r="G24" s="21"/>
      <c r="H24" s="45">
        <v>6000</v>
      </c>
      <c r="I24" s="45"/>
      <c r="J24" s="45"/>
      <c r="K24" s="45">
        <v>9000</v>
      </c>
      <c r="L24" s="45">
        <v>6000</v>
      </c>
      <c r="M24" s="45"/>
      <c r="N24" s="45"/>
      <c r="O24" s="45"/>
      <c r="P24" s="45"/>
      <c r="Q24" s="16">
        <v>12000</v>
      </c>
    </row>
    <row r="25" spans="1:17" ht="36" customHeight="1">
      <c r="A25" s="5" t="s">
        <v>64</v>
      </c>
      <c r="B25" s="23" t="s">
        <v>65</v>
      </c>
      <c r="C25" s="24">
        <v>30000</v>
      </c>
      <c r="D25" s="25">
        <f>C25/E35</f>
        <v>20.538801218635538</v>
      </c>
      <c r="E25" s="26">
        <f>J25</f>
        <v>0</v>
      </c>
      <c r="F25" s="27"/>
      <c r="G25" s="28"/>
      <c r="H25" s="29"/>
      <c r="I25" s="70"/>
      <c r="J25" s="29"/>
      <c r="K25" s="29"/>
      <c r="L25" s="29"/>
      <c r="M25" s="29"/>
      <c r="N25" s="29"/>
      <c r="O25" s="29"/>
      <c r="P25" s="29"/>
      <c r="Q25" s="26"/>
    </row>
    <row r="26" spans="1:17" ht="30.95" customHeight="1">
      <c r="A26" s="52">
        <v>5</v>
      </c>
      <c r="B26" s="106" t="s">
        <v>66</v>
      </c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7"/>
    </row>
    <row r="27" spans="1:17" ht="35.1" customHeight="1">
      <c r="A27" s="56" t="s">
        <v>67</v>
      </c>
      <c r="B27" s="6" t="s">
        <v>68</v>
      </c>
      <c r="C27" s="40">
        <v>30000</v>
      </c>
      <c r="D27" s="41">
        <f>C27/E35</f>
        <v>20.538801218635538</v>
      </c>
      <c r="E27" s="9">
        <f>F27+G27</f>
        <v>10000</v>
      </c>
      <c r="F27" s="10">
        <v>9000</v>
      </c>
      <c r="G27" s="11">
        <v>1000</v>
      </c>
      <c r="H27" s="12"/>
      <c r="I27" s="12"/>
      <c r="J27" s="12"/>
      <c r="K27" s="12"/>
      <c r="L27" s="12"/>
      <c r="M27" s="12"/>
      <c r="N27" s="12"/>
      <c r="O27" s="12"/>
      <c r="P27" s="12"/>
      <c r="Q27" s="9"/>
    </row>
    <row r="28" spans="1:17" ht="30.95" customHeight="1">
      <c r="A28" s="31" t="s">
        <v>69</v>
      </c>
      <c r="B28" s="32" t="s">
        <v>70</v>
      </c>
      <c r="C28" s="33">
        <v>3000</v>
      </c>
      <c r="D28" s="15">
        <f>C28/E35</f>
        <v>2.0538801218635538</v>
      </c>
      <c r="E28" s="16">
        <f t="shared" ref="E28:E32" si="1">H28+I28+J28+K28+L28+M28+N28+O28+P28+Q28</f>
        <v>2596</v>
      </c>
      <c r="F28" s="17"/>
      <c r="G28" s="21"/>
      <c r="H28" s="45"/>
      <c r="I28" s="45"/>
      <c r="J28" s="45"/>
      <c r="K28" s="45"/>
      <c r="L28" s="45"/>
      <c r="M28" s="45"/>
      <c r="N28" s="45"/>
      <c r="O28" s="45"/>
      <c r="P28" s="45">
        <v>2596</v>
      </c>
      <c r="Q28" s="16"/>
    </row>
    <row r="29" spans="1:17" ht="38.1" customHeight="1">
      <c r="A29" s="31" t="s">
        <v>71</v>
      </c>
      <c r="B29" s="13" t="s">
        <v>72</v>
      </c>
      <c r="C29" s="14">
        <v>50000</v>
      </c>
      <c r="D29" s="15">
        <f>C29/E35</f>
        <v>34.231335364392564</v>
      </c>
      <c r="E29" s="16">
        <f>F29+H29+I29+J29+K29+L29+M29+N29+O29+P29+Q29</f>
        <v>3600</v>
      </c>
      <c r="F29" s="17"/>
      <c r="G29" s="21"/>
      <c r="H29" s="45">
        <v>3600</v>
      </c>
      <c r="I29" s="45"/>
      <c r="J29" s="45"/>
      <c r="K29" s="45"/>
      <c r="L29" s="45"/>
      <c r="M29" s="45"/>
      <c r="N29" s="45"/>
      <c r="O29" s="45"/>
      <c r="P29" s="45"/>
      <c r="Q29" s="16"/>
    </row>
    <row r="30" spans="1:17" ht="61.9" customHeight="1">
      <c r="A30" s="31" t="s">
        <v>73</v>
      </c>
      <c r="B30" s="13" t="s">
        <v>74</v>
      </c>
      <c r="C30" s="14">
        <v>10000</v>
      </c>
      <c r="D30" s="15">
        <f>C30/E35</f>
        <v>6.8462670728785122</v>
      </c>
      <c r="E30" s="16">
        <v>0</v>
      </c>
      <c r="F30" s="17"/>
      <c r="G30" s="21"/>
      <c r="H30" s="45"/>
      <c r="I30" s="45"/>
      <c r="J30" s="45"/>
      <c r="K30" s="45"/>
      <c r="L30" s="45"/>
      <c r="M30" s="45"/>
      <c r="N30" s="45"/>
      <c r="O30" s="45"/>
      <c r="P30" s="45"/>
      <c r="Q30" s="16"/>
    </row>
    <row r="31" spans="1:17" ht="56.65" customHeight="1">
      <c r="A31" s="31" t="s">
        <v>75</v>
      </c>
      <c r="B31" s="13" t="s">
        <v>76</v>
      </c>
      <c r="C31" s="20">
        <v>10000</v>
      </c>
      <c r="D31" s="15">
        <f>C31/E35</f>
        <v>6.8462670728785122</v>
      </c>
      <c r="E31" s="16">
        <f t="shared" si="1"/>
        <v>0</v>
      </c>
      <c r="F31" s="17"/>
      <c r="G31" s="21"/>
      <c r="H31" s="45"/>
      <c r="I31" s="45"/>
      <c r="J31" s="45"/>
      <c r="K31" s="45"/>
      <c r="L31" s="45"/>
      <c r="M31" s="45"/>
      <c r="N31" s="45"/>
      <c r="O31" s="45"/>
      <c r="P31" s="45"/>
      <c r="Q31" s="16"/>
    </row>
    <row r="32" spans="1:17" ht="39.950000000000003" customHeight="1">
      <c r="A32" s="31" t="s">
        <v>77</v>
      </c>
      <c r="B32" s="57" t="s">
        <v>78</v>
      </c>
      <c r="C32" s="61">
        <v>10000</v>
      </c>
      <c r="D32" s="59">
        <f>C32/E35</f>
        <v>6.8462670728785122</v>
      </c>
      <c r="E32" s="60">
        <f t="shared" si="1"/>
        <v>0</v>
      </c>
      <c r="F32" s="17"/>
      <c r="G32" s="21"/>
      <c r="H32" s="45"/>
      <c r="I32" s="45"/>
      <c r="J32" s="45"/>
      <c r="K32" s="71"/>
      <c r="L32" s="18"/>
      <c r="M32" s="45"/>
      <c r="N32" s="45"/>
      <c r="O32" s="45"/>
      <c r="P32" s="45"/>
      <c r="Q32" s="16"/>
    </row>
    <row r="33" spans="1:17" ht="23.1" customHeight="1">
      <c r="A33" s="108" t="s">
        <v>79</v>
      </c>
      <c r="B33" s="105"/>
      <c r="C33" s="62">
        <f t="shared" ref="C33:Q33" si="2">SUM(C4:C32)</f>
        <v>1379297</v>
      </c>
      <c r="D33" s="63">
        <f t="shared" si="2"/>
        <v>944.30356348201121</v>
      </c>
      <c r="E33" s="64">
        <f t="shared" si="2"/>
        <v>488189.02</v>
      </c>
      <c r="F33" s="65">
        <f t="shared" si="2"/>
        <v>81168.73</v>
      </c>
      <c r="G33" s="66">
        <f t="shared" si="2"/>
        <v>24077.1</v>
      </c>
      <c r="H33" s="67">
        <f t="shared" si="2"/>
        <v>90721.55</v>
      </c>
      <c r="I33" s="67">
        <f t="shared" si="2"/>
        <v>28308.83</v>
      </c>
      <c r="J33" s="72">
        <f t="shared" si="2"/>
        <v>1410</v>
      </c>
      <c r="K33" s="72">
        <f t="shared" si="2"/>
        <v>105831.47</v>
      </c>
      <c r="L33" s="72">
        <f t="shared" si="2"/>
        <v>63294.21</v>
      </c>
      <c r="M33" s="72">
        <f t="shared" si="2"/>
        <v>11961.73</v>
      </c>
      <c r="N33" s="72">
        <f t="shared" si="2"/>
        <v>34245</v>
      </c>
      <c r="O33" s="72">
        <f t="shared" si="2"/>
        <v>68</v>
      </c>
      <c r="P33" s="72">
        <f t="shared" si="2"/>
        <v>9621.119999999999</v>
      </c>
      <c r="Q33" s="74">
        <f t="shared" si="2"/>
        <v>37481.279999999999</v>
      </c>
    </row>
    <row r="34" spans="1:17">
      <c r="A34" s="68"/>
      <c r="B34" s="68"/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</row>
    <row r="35" spans="1:17" ht="41.1" customHeight="1">
      <c r="A35" s="109" t="s">
        <v>80</v>
      </c>
      <c r="B35" s="110"/>
      <c r="C35" s="110"/>
      <c r="D35" s="111"/>
      <c r="E35" s="69">
        <v>1460.65</v>
      </c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</row>
  </sheetData>
  <mergeCells count="9">
    <mergeCell ref="B21:Q21"/>
    <mergeCell ref="B26:Q26"/>
    <mergeCell ref="A33:B33"/>
    <mergeCell ref="A35:D35"/>
    <mergeCell ref="B3:Q3"/>
    <mergeCell ref="B8:Q8"/>
    <mergeCell ref="B10:Q10"/>
    <mergeCell ref="B11:Q11"/>
    <mergeCell ref="B17:Q17"/>
  </mergeCells>
  <pageMargins left="0.75" right="0.75" top="1" bottom="1" header="0.5" footer="0.5"/>
  <ignoredErrors>
    <ignoredError sqref="E1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СНТ</dc:creator>
  <cp:lastModifiedBy>Gmde Mikos</cp:lastModifiedBy>
  <dcterms:created xsi:type="dcterms:W3CDTF">2023-05-15T08:45:46Z</dcterms:created>
  <dcterms:modified xsi:type="dcterms:W3CDTF">2025-03-03T16:42:25Z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CDAF939D8A474BC88F342BE2AC181DBF</vt:lpwstr>
  </property>
  <property fmtid="{D5CDD505-2E9C-101B-9397-08002B2CF9AE}" pid="3" name="KSOProductBuildVer">
    <vt:lpwstr>1049-11.2.0.11537</vt:lpwstr>
  </property>
</Properties>
</file>